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3月收支 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<sst xmlns="http://schemas.openxmlformats.org/spreadsheetml/2006/main" count="87" uniqueCount="77">
  <si>
    <t>伊宁市2021年3月份财政收支完成情况表</t>
  </si>
  <si>
    <t>表一</t>
  </si>
  <si>
    <t>单位：万元</t>
  </si>
  <si>
    <t>预算收入科目</t>
  </si>
  <si>
    <t>2021年预算数</t>
  </si>
  <si>
    <t>上年同期数</t>
  </si>
  <si>
    <t>累计完成情况</t>
  </si>
  <si>
    <t>比上年同期</t>
  </si>
  <si>
    <t>预算支出科目</t>
  </si>
  <si>
    <t>金额</t>
  </si>
  <si>
    <t>占预算%</t>
  </si>
  <si>
    <t>增减额</t>
  </si>
  <si>
    <t>增减%</t>
  </si>
  <si>
    <t>地方财政收入合计</t>
  </si>
  <si>
    <t>地方财政支出合计</t>
  </si>
  <si>
    <t>一、公共财政预算收入</t>
  </si>
  <si>
    <t>一、公共财政预算支出</t>
  </si>
  <si>
    <t xml:space="preserve"> （一）税收收入</t>
  </si>
  <si>
    <t>一般公共服务支出</t>
  </si>
  <si>
    <t xml:space="preserve">      国内增值税(50%)</t>
  </si>
  <si>
    <t>外交支出</t>
  </si>
  <si>
    <t xml:space="preserve">      企业所得税（40%）</t>
  </si>
  <si>
    <t>国防支出</t>
  </si>
  <si>
    <t xml:space="preserve">      企业所得税退税</t>
  </si>
  <si>
    <t>公共安全支出</t>
  </si>
  <si>
    <t xml:space="preserve">      个人所得税（40%）</t>
  </si>
  <si>
    <t>教育支出</t>
  </si>
  <si>
    <t xml:space="preserve">      资源税</t>
  </si>
  <si>
    <t>科学技术支出</t>
  </si>
  <si>
    <t xml:space="preserve">      城市维护建设税</t>
  </si>
  <si>
    <t>文化旅游体育与传媒支出</t>
  </si>
  <si>
    <t xml:space="preserve">      房产税</t>
  </si>
  <si>
    <t>社会保障和就业支出</t>
  </si>
  <si>
    <t xml:space="preserve">      印花税</t>
  </si>
  <si>
    <t>卫生健康支出</t>
  </si>
  <si>
    <t xml:space="preserve">      城镇土地使用税</t>
  </si>
  <si>
    <t>节能环保支出</t>
  </si>
  <si>
    <t xml:space="preserve">      土地增值税</t>
  </si>
  <si>
    <t>城乡社区支出</t>
  </si>
  <si>
    <t xml:space="preserve">      车船使用和牌照税</t>
  </si>
  <si>
    <t>农林水支出</t>
  </si>
  <si>
    <t xml:space="preserve">      耕地占用税</t>
  </si>
  <si>
    <t>交通运输支出</t>
  </si>
  <si>
    <t xml:space="preserve">      契税</t>
  </si>
  <si>
    <t>资源勘探信息等支出</t>
  </si>
  <si>
    <t>其他税收收入</t>
  </si>
  <si>
    <t>商业服务业等支出</t>
  </si>
  <si>
    <t xml:space="preserve"> （二）非税收入</t>
  </si>
  <si>
    <t>金融支出</t>
  </si>
  <si>
    <t xml:space="preserve">      专项收入</t>
  </si>
  <si>
    <t>援助其他地区支出</t>
  </si>
  <si>
    <t xml:space="preserve">      行政性收费收入</t>
  </si>
  <si>
    <t>自然资源海洋气象等支出</t>
  </si>
  <si>
    <t xml:space="preserve">      罚没收入</t>
  </si>
  <si>
    <t>住房保障支出</t>
  </si>
  <si>
    <t xml:space="preserve">      国有资本经营收入</t>
  </si>
  <si>
    <t>粮油物资储备支出</t>
  </si>
  <si>
    <t xml:space="preserve">      国有资源（资产）有偿使用收入</t>
  </si>
  <si>
    <t>灾害防治及应急管理支出</t>
  </si>
  <si>
    <t xml:space="preserve">     政府住房基金收入</t>
  </si>
  <si>
    <t>预备费</t>
  </si>
  <si>
    <t>捐赠收入</t>
  </si>
  <si>
    <t>债务付息支出</t>
  </si>
  <si>
    <t xml:space="preserve">      其他收入</t>
  </si>
  <si>
    <t>债务发行费用支出</t>
  </si>
  <si>
    <t>二、基金预算收入</t>
  </si>
  <si>
    <t>其他支出</t>
  </si>
  <si>
    <t xml:space="preserve">    其中：国有土地使用权出让金收入</t>
  </si>
  <si>
    <t>二、 基金预算支出</t>
  </si>
  <si>
    <t>三、国有资本经营预算收入</t>
  </si>
  <si>
    <t xml:space="preserve"> 其中：国有土地使用权出让金支出</t>
  </si>
  <si>
    <t>上划中央四税收入</t>
  </si>
  <si>
    <t xml:space="preserve"> </t>
  </si>
  <si>
    <t xml:space="preserve">      国内增值税</t>
  </si>
  <si>
    <t xml:space="preserve">      国内消费税</t>
  </si>
  <si>
    <t xml:space="preserve">      企业所得税（60%）</t>
  </si>
  <si>
    <t xml:space="preserve">      个人所得税（60%）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</si>
</sst>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name val="仿宋_GB2312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1" borderId="23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25" fillId="20" borderId="22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 applyProtection="1">
      <alignment horizontal="right" vertical="center"/>
    </xf>
    <xf numFmtId="0" fontId="5" fillId="2" borderId="8" xfId="0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shrinkToFit="1"/>
    </xf>
    <xf numFmtId="177" fontId="7" fillId="2" borderId="7" xfId="0" applyNumberFormat="1" applyFont="1" applyFill="1" applyBorder="1" applyAlignment="1" applyProtection="1">
      <alignment horizontal="center" vertical="center"/>
    </xf>
    <xf numFmtId="4" fontId="7" fillId="2" borderId="7" xfId="0" applyNumberFormat="1" applyFont="1" applyFill="1" applyBorder="1" applyAlignment="1" applyProtection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177" fontId="5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shrinkToFit="1"/>
    </xf>
    <xf numFmtId="0" fontId="5" fillId="2" borderId="8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177" fontId="3" fillId="2" borderId="9" xfId="0" applyNumberFormat="1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center"/>
    </xf>
    <xf numFmtId="177" fontId="8" fillId="3" borderId="7" xfId="0" applyNumberFormat="1" applyFont="1" applyFill="1" applyBorder="1" applyAlignment="1">
      <alignment horizontal="center" vertical="center"/>
    </xf>
    <xf numFmtId="177" fontId="5" fillId="3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178" fontId="0" fillId="2" borderId="7" xfId="0" applyNumberFormat="1" applyFill="1" applyBorder="1"/>
    <xf numFmtId="0" fontId="3" fillId="2" borderId="10" xfId="0" applyFont="1" applyFill="1" applyBorder="1" applyAlignment="1">
      <alignment horizontal="left" vertical="center"/>
    </xf>
    <xf numFmtId="177" fontId="3" fillId="2" borderId="11" xfId="0" applyNumberFormat="1" applyFont="1" applyFill="1" applyBorder="1" applyAlignment="1" applyProtection="1">
      <alignment horizontal="center" vertical="center"/>
    </xf>
    <xf numFmtId="0" fontId="0" fillId="2" borderId="11" xfId="0" applyFill="1" applyBorder="1"/>
    <xf numFmtId="178" fontId="0" fillId="2" borderId="11" xfId="0" applyNumberFormat="1" applyFill="1" applyBorder="1"/>
    <xf numFmtId="176" fontId="3" fillId="2" borderId="11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/>
    <xf numFmtId="177" fontId="3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0" fillId="2" borderId="7" xfId="0" applyNumberFormat="1" applyFont="1" applyFill="1" applyBorder="1" applyAlignment="1">
      <alignment horizontal="center" vertical="center" wrapText="1"/>
    </xf>
    <xf numFmtId="177" fontId="3" fillId="2" borderId="9" xfId="0" applyNumberFormat="1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/>
    </xf>
    <xf numFmtId="176" fontId="3" fillId="2" borderId="14" xfId="0" applyNumberFormat="1" applyFont="1" applyFill="1" applyBorder="1" applyAlignment="1">
      <alignment horizontal="center"/>
    </xf>
    <xf numFmtId="176" fontId="5" fillId="2" borderId="14" xfId="0" applyNumberFormat="1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差_伊宁市2021年1月预算执行分析表（州局）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l\LOCALS~1\Temp\Xl00000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大平台导出月报"/>
      <sheetName val="大平台导出科余表"/>
      <sheetName val="上年月报分单位"/>
      <sheetName val="202103月报（自动）系统"/>
      <sheetName val="经济分类月报"/>
      <sheetName val="库款月报"/>
      <sheetName val="暂存暂付表 "/>
      <sheetName val="专户月报 "/>
      <sheetName val="预算执行分析"/>
      <sheetName val="收入分部门（局领导 "/>
    </sheetNames>
    <sheetDataSet>
      <sheetData sheetId="0"/>
      <sheetData sheetId="1"/>
      <sheetData sheetId="2">
        <row r="6">
          <cell r="J6">
            <v>17592</v>
          </cell>
        </row>
        <row r="250">
          <cell r="J250">
            <v>0</v>
          </cell>
        </row>
        <row r="290">
          <cell r="J290">
            <v>0</v>
          </cell>
        </row>
        <row r="309">
          <cell r="J309">
            <v>19435</v>
          </cell>
        </row>
        <row r="400">
          <cell r="J400">
            <v>39089</v>
          </cell>
        </row>
        <row r="454">
          <cell r="J454">
            <v>999</v>
          </cell>
        </row>
        <row r="508">
          <cell r="J508">
            <v>1034</v>
          </cell>
        </row>
        <row r="565">
          <cell r="J565">
            <v>30727</v>
          </cell>
        </row>
        <row r="686">
          <cell r="J686">
            <v>15524</v>
          </cell>
        </row>
        <row r="758">
          <cell r="J758">
            <v>222</v>
          </cell>
        </row>
        <row r="836">
          <cell r="J836">
            <v>13345</v>
          </cell>
        </row>
        <row r="859">
          <cell r="J859">
            <v>4770</v>
          </cell>
        </row>
        <row r="970">
          <cell r="J970">
            <v>256</v>
          </cell>
        </row>
        <row r="1034">
          <cell r="J1034">
            <v>904</v>
          </cell>
        </row>
        <row r="1100">
          <cell r="J1100">
            <v>0</v>
          </cell>
        </row>
        <row r="1120">
          <cell r="J1120">
            <v>0</v>
          </cell>
        </row>
        <row r="1149">
          <cell r="J1149">
            <v>0</v>
          </cell>
        </row>
        <row r="1159">
          <cell r="J1159">
            <v>1357</v>
          </cell>
        </row>
        <row r="1204">
          <cell r="J1204">
            <v>1495</v>
          </cell>
        </row>
        <row r="1224">
          <cell r="J1224">
            <v>0</v>
          </cell>
        </row>
        <row r="1277">
          <cell r="J1277">
            <v>310</v>
          </cell>
        </row>
        <row r="1334">
          <cell r="J1334">
            <v>369</v>
          </cell>
        </row>
        <row r="1337">
          <cell r="J1337">
            <v>0</v>
          </cell>
        </row>
        <row r="1345">
          <cell r="J1345">
            <v>0</v>
          </cell>
        </row>
        <row r="1350">
          <cell r="J1350">
            <v>9315</v>
          </cell>
        </row>
        <row r="1399">
          <cell r="J1399">
            <v>1787</v>
          </cell>
        </row>
      </sheetData>
      <sheetData sheetId="3">
        <row r="6">
          <cell r="F6">
            <v>23041</v>
          </cell>
        </row>
        <row r="7">
          <cell r="C7">
            <v>16818</v>
          </cell>
        </row>
        <row r="49">
          <cell r="C49">
            <v>6955</v>
          </cell>
        </row>
        <row r="99">
          <cell r="C99">
            <v>0</v>
          </cell>
        </row>
        <row r="100">
          <cell r="C100">
            <v>4969</v>
          </cell>
        </row>
        <row r="108">
          <cell r="C108">
            <v>22</v>
          </cell>
        </row>
        <row r="113">
          <cell r="C113">
            <v>2954</v>
          </cell>
        </row>
        <row r="117">
          <cell r="C117">
            <v>1292</v>
          </cell>
        </row>
        <row r="118">
          <cell r="C118">
            <v>1258</v>
          </cell>
        </row>
        <row r="120">
          <cell r="C120">
            <v>276</v>
          </cell>
        </row>
        <row r="121">
          <cell r="C121">
            <v>4871</v>
          </cell>
        </row>
        <row r="122">
          <cell r="C122">
            <v>1923</v>
          </cell>
        </row>
        <row r="126">
          <cell r="C126">
            <v>341</v>
          </cell>
        </row>
        <row r="127">
          <cell r="C127">
            <v>8115</v>
          </cell>
        </row>
        <row r="130">
          <cell r="C130">
            <v>-32</v>
          </cell>
        </row>
        <row r="132">
          <cell r="C132">
            <v>2251</v>
          </cell>
        </row>
        <row r="155">
          <cell r="C155">
            <v>1</v>
          </cell>
        </row>
        <row r="210">
          <cell r="C210">
            <v>1</v>
          </cell>
        </row>
        <row r="235">
          <cell r="F235">
            <v>0</v>
          </cell>
        </row>
        <row r="239">
          <cell r="C239">
            <v>0</v>
          </cell>
        </row>
        <row r="258">
          <cell r="C258">
            <v>11</v>
          </cell>
        </row>
        <row r="275">
          <cell r="F275">
            <v>0</v>
          </cell>
        </row>
        <row r="294">
          <cell r="F294">
            <v>15092</v>
          </cell>
        </row>
        <row r="296">
          <cell r="C296">
            <v>0</v>
          </cell>
        </row>
        <row r="299">
          <cell r="C299">
            <v>0</v>
          </cell>
        </row>
        <row r="305">
          <cell r="C305">
            <v>0</v>
          </cell>
        </row>
        <row r="315">
          <cell r="C315">
            <v>49183</v>
          </cell>
        </row>
        <row r="326">
          <cell r="C326">
            <v>47057</v>
          </cell>
        </row>
        <row r="384">
          <cell r="F384">
            <v>35004</v>
          </cell>
        </row>
        <row r="436">
          <cell r="F436">
            <v>86</v>
          </cell>
        </row>
        <row r="492">
          <cell r="F492">
            <v>707</v>
          </cell>
        </row>
        <row r="549">
          <cell r="F549">
            <v>20368</v>
          </cell>
        </row>
        <row r="675">
          <cell r="F675">
            <v>11608</v>
          </cell>
        </row>
        <row r="747">
          <cell r="F747">
            <v>179</v>
          </cell>
        </row>
        <row r="826">
          <cell r="F826">
            <v>19051</v>
          </cell>
        </row>
        <row r="849">
          <cell r="F849">
            <v>3185</v>
          </cell>
        </row>
        <row r="960">
          <cell r="F960">
            <v>1405</v>
          </cell>
        </row>
        <row r="1024">
          <cell r="F1024">
            <v>748</v>
          </cell>
        </row>
        <row r="1088">
          <cell r="F1088">
            <v>24</v>
          </cell>
        </row>
        <row r="1108">
          <cell r="F1108">
            <v>0</v>
          </cell>
        </row>
        <row r="1138">
          <cell r="F1138">
            <v>0</v>
          </cell>
        </row>
        <row r="1148">
          <cell r="F1148">
            <v>473</v>
          </cell>
        </row>
        <row r="1193">
          <cell r="F1193">
            <v>3220</v>
          </cell>
        </row>
        <row r="1213">
          <cell r="F1213">
            <v>0</v>
          </cell>
        </row>
        <row r="1257">
          <cell r="F1257">
            <v>317</v>
          </cell>
        </row>
        <row r="1313">
          <cell r="F1313">
            <v>30</v>
          </cell>
        </row>
        <row r="1316">
          <cell r="F1316">
            <v>0</v>
          </cell>
        </row>
        <row r="1324">
          <cell r="F1324">
            <v>0</v>
          </cell>
        </row>
        <row r="1329">
          <cell r="F1329">
            <v>44638</v>
          </cell>
        </row>
        <row r="1378">
          <cell r="F1378">
            <v>43297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showZeros="0" tabSelected="1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/>
  <cols>
    <col min="1" max="1" width="23" style="3" customWidth="1"/>
    <col min="2" max="2" width="12.875" style="3" customWidth="1"/>
    <col min="3" max="3" width="12" style="4" customWidth="1"/>
    <col min="4" max="4" width="10.375" style="4" customWidth="1"/>
    <col min="5" max="5" width="12.25" style="4" customWidth="1"/>
    <col min="6" max="6" width="9.25" style="4" customWidth="1"/>
    <col min="7" max="7" width="12.5" style="4" customWidth="1"/>
    <col min="8" max="8" width="21" style="3" customWidth="1"/>
    <col min="9" max="9" width="10.75" style="3" customWidth="1"/>
    <col min="10" max="10" width="10.125" style="3" customWidth="1"/>
    <col min="11" max="11" width="10" style="3" customWidth="1"/>
    <col min="12" max="12" width="9.75" style="3" customWidth="1"/>
    <col min="13" max="13" width="11.875" style="3" customWidth="1"/>
    <col min="14" max="14" width="11.125" style="3" customWidth="1"/>
    <col min="15" max="15" width="12.625" style="3" customWidth="1"/>
    <col min="16" max="16384" width="9" style="3"/>
  </cols>
  <sheetData>
    <row r="1" ht="19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5" customHeight="1" spans="1:14">
      <c r="A2" s="6" t="s">
        <v>1</v>
      </c>
      <c r="B2" s="7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60" t="s">
        <v>2</v>
      </c>
    </row>
    <row r="3" s="1" customFormat="1" ht="19.5" customHeight="1" spans="1:16">
      <c r="A3" s="9" t="s">
        <v>3</v>
      </c>
      <c r="B3" s="10" t="s">
        <v>4</v>
      </c>
      <c r="C3" s="10" t="s">
        <v>5</v>
      </c>
      <c r="D3" s="11" t="s">
        <v>6</v>
      </c>
      <c r="E3" s="12"/>
      <c r="F3" s="11" t="s">
        <v>7</v>
      </c>
      <c r="G3" s="12"/>
      <c r="H3" s="10" t="s">
        <v>8</v>
      </c>
      <c r="I3" s="10" t="s">
        <v>4</v>
      </c>
      <c r="J3" s="10" t="s">
        <v>5</v>
      </c>
      <c r="K3" s="11" t="s">
        <v>6</v>
      </c>
      <c r="L3" s="12"/>
      <c r="M3" s="11" t="s">
        <v>7</v>
      </c>
      <c r="N3" s="61"/>
      <c r="O3" s="62"/>
      <c r="P3" s="62"/>
    </row>
    <row r="4" s="1" customFormat="1" ht="15" customHeight="1" spans="1:16">
      <c r="A4" s="13"/>
      <c r="B4" s="14"/>
      <c r="C4" s="14"/>
      <c r="D4" s="15" t="s">
        <v>9</v>
      </c>
      <c r="E4" s="15" t="s">
        <v>10</v>
      </c>
      <c r="F4" s="15" t="s">
        <v>11</v>
      </c>
      <c r="G4" s="16" t="s">
        <v>12</v>
      </c>
      <c r="H4" s="14"/>
      <c r="I4" s="14"/>
      <c r="J4" s="14"/>
      <c r="K4" s="15" t="s">
        <v>9</v>
      </c>
      <c r="L4" s="15" t="s">
        <v>10</v>
      </c>
      <c r="M4" s="15" t="s">
        <v>11</v>
      </c>
      <c r="N4" s="63" t="s">
        <v>12</v>
      </c>
      <c r="O4" s="62"/>
      <c r="P4" s="62"/>
    </row>
    <row r="5" s="1" customFormat="1" ht="19.5" customHeight="1" spans="1:16">
      <c r="A5" s="17" t="s">
        <v>13</v>
      </c>
      <c r="B5" s="18">
        <f>B6+B31</f>
        <v>374223</v>
      </c>
      <c r="C5" s="18">
        <f>C6+C31</f>
        <v>39980</v>
      </c>
      <c r="D5" s="18">
        <f>D6+D31</f>
        <v>101209</v>
      </c>
      <c r="E5" s="19">
        <f t="shared" ref="E5:E28" si="0">SUM(D5/B5*100)</f>
        <v>27.0451041224083</v>
      </c>
      <c r="F5" s="18">
        <f t="shared" ref="F5:F33" si="1">SUM(D5-C5)</f>
        <v>61229</v>
      </c>
      <c r="G5" s="19">
        <f t="shared" ref="G5:G33" si="2">SUM(F5/C5*100)</f>
        <v>153.149074537269</v>
      </c>
      <c r="H5" s="18" t="s">
        <v>14</v>
      </c>
      <c r="I5" s="18">
        <f>SUM(I6,I32)</f>
        <v>504257</v>
      </c>
      <c r="J5" s="18">
        <f>SUM(J6,J32)</f>
        <v>156743</v>
      </c>
      <c r="K5" s="18">
        <f>SUM(K6,K32)</f>
        <v>179176</v>
      </c>
      <c r="L5" s="19">
        <f t="shared" ref="L5:L30" si="3">SUM(K5/I5*100)</f>
        <v>35.5326748066958</v>
      </c>
      <c r="M5" s="18">
        <f t="shared" ref="M5:M29" si="4">SUM(K5-J5)</f>
        <v>22433</v>
      </c>
      <c r="N5" s="64">
        <f t="shared" ref="N5:N29" si="5">SUM(M5/J5*100)</f>
        <v>14.3119628946747</v>
      </c>
      <c r="O5" s="62"/>
      <c r="P5" s="62"/>
    </row>
    <row r="6" s="1" customFormat="1" ht="21" customHeight="1" spans="1:16">
      <c r="A6" s="17" t="s">
        <v>15</v>
      </c>
      <c r="B6" s="18">
        <f>B7+B22</f>
        <v>260042</v>
      </c>
      <c r="C6" s="18">
        <f>C7+C22</f>
        <v>38592</v>
      </c>
      <c r="D6" s="18">
        <f>D7+D22</f>
        <v>52026</v>
      </c>
      <c r="E6" s="19">
        <f t="shared" si="0"/>
        <v>20.0067681374547</v>
      </c>
      <c r="F6" s="18">
        <f t="shared" si="1"/>
        <v>13434</v>
      </c>
      <c r="G6" s="19">
        <f t="shared" si="2"/>
        <v>34.8103233830846</v>
      </c>
      <c r="H6" s="18" t="s">
        <v>16</v>
      </c>
      <c r="I6" s="18">
        <f>SUM(I7:I31)</f>
        <v>449940</v>
      </c>
      <c r="J6" s="18">
        <f>SUM(J7:J31)</f>
        <v>147428</v>
      </c>
      <c r="K6" s="18">
        <f>SUM(K7:K31)</f>
        <v>134538</v>
      </c>
      <c r="L6" s="19">
        <f t="shared" si="3"/>
        <v>29.9013201760235</v>
      </c>
      <c r="M6" s="18">
        <f t="shared" si="4"/>
        <v>-12890</v>
      </c>
      <c r="N6" s="64">
        <f t="shared" si="5"/>
        <v>-8.74325094283311</v>
      </c>
      <c r="O6" s="62"/>
      <c r="P6" s="62"/>
    </row>
    <row r="7" ht="18" customHeight="1" spans="1:16">
      <c r="A7" s="17" t="s">
        <v>17</v>
      </c>
      <c r="B7" s="18">
        <f>SUM(B8:B20)</f>
        <v>213842</v>
      </c>
      <c r="C7" s="18">
        <f>SUM(C8:C21)</f>
        <v>32127</v>
      </c>
      <c r="D7" s="18">
        <f>SUM(D8:D21)</f>
        <v>49762</v>
      </c>
      <c r="E7" s="19">
        <f t="shared" si="0"/>
        <v>23.2704520159744</v>
      </c>
      <c r="F7" s="18">
        <f t="shared" si="1"/>
        <v>17635</v>
      </c>
      <c r="G7" s="19">
        <f t="shared" si="2"/>
        <v>54.8915242630809</v>
      </c>
      <c r="H7" s="20" t="s">
        <v>18</v>
      </c>
      <c r="I7" s="25">
        <v>53116</v>
      </c>
      <c r="J7" s="20">
        <f>[1]上年月报分单位!J6</f>
        <v>17592</v>
      </c>
      <c r="K7" s="20">
        <f>'[1]202103月报（自动）系统'!F6</f>
        <v>23041</v>
      </c>
      <c r="L7" s="24">
        <f t="shared" si="3"/>
        <v>43.3786429701032</v>
      </c>
      <c r="M7" s="20">
        <f t="shared" si="4"/>
        <v>5449</v>
      </c>
      <c r="N7" s="65">
        <f t="shared" si="5"/>
        <v>30.9743065029559</v>
      </c>
      <c r="O7" s="62"/>
      <c r="P7" s="62"/>
    </row>
    <row r="8" ht="17.25" customHeight="1" spans="1:16">
      <c r="A8" s="21" t="s">
        <v>19</v>
      </c>
      <c r="B8" s="22">
        <v>75000</v>
      </c>
      <c r="C8" s="23">
        <v>15263</v>
      </c>
      <c r="D8" s="22">
        <f>'[1]202103月报（自动）系统'!C7</f>
        <v>16818</v>
      </c>
      <c r="E8" s="24">
        <f t="shared" si="0"/>
        <v>22.424</v>
      </c>
      <c r="F8" s="20">
        <f t="shared" si="1"/>
        <v>1555</v>
      </c>
      <c r="G8" s="24">
        <f t="shared" si="2"/>
        <v>10.188036427963</v>
      </c>
      <c r="H8" s="22" t="s">
        <v>20</v>
      </c>
      <c r="I8" s="25">
        <v>0</v>
      </c>
      <c r="J8" s="22">
        <f>[1]上年月报分单位!J250</f>
        <v>0</v>
      </c>
      <c r="K8" s="22">
        <f>'[1]202103月报（自动）系统'!F235</f>
        <v>0</v>
      </c>
      <c r="L8" s="26" t="e">
        <f t="shared" si="3"/>
        <v>#DIV/0!</v>
      </c>
      <c r="M8" s="66">
        <f t="shared" si="4"/>
        <v>0</v>
      </c>
      <c r="N8" s="67" t="e">
        <f t="shared" si="5"/>
        <v>#DIV/0!</v>
      </c>
      <c r="O8" s="62"/>
      <c r="P8" s="62"/>
    </row>
    <row r="9" ht="18" customHeight="1" spans="1:16">
      <c r="A9" s="21" t="s">
        <v>21</v>
      </c>
      <c r="B9" s="22">
        <v>19500</v>
      </c>
      <c r="C9" s="23">
        <v>4430</v>
      </c>
      <c r="D9" s="22">
        <f>'[1]202103月报（自动）系统'!C49</f>
        <v>6955</v>
      </c>
      <c r="E9" s="24">
        <f t="shared" si="0"/>
        <v>35.6666666666667</v>
      </c>
      <c r="F9" s="20">
        <f t="shared" si="1"/>
        <v>2525</v>
      </c>
      <c r="G9" s="24">
        <f t="shared" si="2"/>
        <v>56.9977426636569</v>
      </c>
      <c r="H9" s="22" t="s">
        <v>22</v>
      </c>
      <c r="I9" s="68">
        <v>0</v>
      </c>
      <c r="J9" s="69">
        <f>[1]上年月报分单位!J290</f>
        <v>0</v>
      </c>
      <c r="K9" s="69">
        <f>'[1]202103月报（自动）系统'!F275</f>
        <v>0</v>
      </c>
      <c r="L9" s="26" t="e">
        <f t="shared" si="3"/>
        <v>#DIV/0!</v>
      </c>
      <c r="M9" s="20">
        <f t="shared" si="4"/>
        <v>0</v>
      </c>
      <c r="N9" s="67" t="e">
        <f t="shared" si="5"/>
        <v>#DIV/0!</v>
      </c>
      <c r="O9" s="62"/>
      <c r="P9" s="62"/>
    </row>
    <row r="10" ht="18" customHeight="1" spans="1:14">
      <c r="A10" s="21" t="s">
        <v>23</v>
      </c>
      <c r="B10" s="25"/>
      <c r="C10" s="23"/>
      <c r="D10" s="22">
        <f>'[1]202103月报（自动）系统'!C99</f>
        <v>0</v>
      </c>
      <c r="E10" s="26" t="e">
        <f t="shared" si="0"/>
        <v>#DIV/0!</v>
      </c>
      <c r="F10" s="20">
        <f t="shared" si="1"/>
        <v>0</v>
      </c>
      <c r="G10" s="24" t="e">
        <f t="shared" si="2"/>
        <v>#DIV/0!</v>
      </c>
      <c r="H10" s="22" t="s">
        <v>24</v>
      </c>
      <c r="I10" s="70">
        <v>68002</v>
      </c>
      <c r="J10" s="22">
        <f>[1]上年月报分单位!J309</f>
        <v>19435</v>
      </c>
      <c r="K10" s="22">
        <f>'[1]202103月报（自动）系统'!F294</f>
        <v>15092</v>
      </c>
      <c r="L10" s="24">
        <f t="shared" si="3"/>
        <v>22.1934648980912</v>
      </c>
      <c r="M10" s="20">
        <f t="shared" si="4"/>
        <v>-4343</v>
      </c>
      <c r="N10" s="65">
        <f t="shared" si="5"/>
        <v>-22.3462824800617</v>
      </c>
    </row>
    <row r="11" ht="18" customHeight="1" spans="1:14">
      <c r="A11" s="21" t="s">
        <v>25</v>
      </c>
      <c r="B11" s="22">
        <v>12000</v>
      </c>
      <c r="C11" s="27">
        <v>2362</v>
      </c>
      <c r="D11" s="25">
        <f>'[1]202103月报（自动）系统'!C100</f>
        <v>4969</v>
      </c>
      <c r="E11" s="24">
        <f t="shared" si="0"/>
        <v>41.4083333333333</v>
      </c>
      <c r="F11" s="20">
        <f t="shared" si="1"/>
        <v>2607</v>
      </c>
      <c r="G11" s="24">
        <f t="shared" si="2"/>
        <v>110.372565622354</v>
      </c>
      <c r="H11" s="22" t="s">
        <v>26</v>
      </c>
      <c r="I11" s="70">
        <v>154218</v>
      </c>
      <c r="J11" s="22">
        <f>[1]上年月报分单位!J400</f>
        <v>39089</v>
      </c>
      <c r="K11" s="22">
        <f>'[1]202103月报（自动）系统'!F384</f>
        <v>35004</v>
      </c>
      <c r="L11" s="24">
        <f t="shared" si="3"/>
        <v>22.6977395634751</v>
      </c>
      <c r="M11" s="20">
        <f t="shared" si="4"/>
        <v>-4085</v>
      </c>
      <c r="N11" s="65">
        <f t="shared" si="5"/>
        <v>-10.4505103737624</v>
      </c>
    </row>
    <row r="12" ht="18" customHeight="1" spans="1:14">
      <c r="A12" s="21" t="s">
        <v>27</v>
      </c>
      <c r="B12" s="22">
        <v>220</v>
      </c>
      <c r="C12" s="27">
        <v>50</v>
      </c>
      <c r="D12" s="25">
        <f>'[1]202103月报（自动）系统'!C108</f>
        <v>22</v>
      </c>
      <c r="E12" s="24">
        <f t="shared" si="0"/>
        <v>10</v>
      </c>
      <c r="F12" s="20">
        <f t="shared" si="1"/>
        <v>-28</v>
      </c>
      <c r="G12" s="24">
        <f t="shared" si="2"/>
        <v>-56</v>
      </c>
      <c r="H12" s="22" t="s">
        <v>28</v>
      </c>
      <c r="I12" s="70">
        <v>5170</v>
      </c>
      <c r="J12" s="22">
        <f>[1]上年月报分单位!J454</f>
        <v>999</v>
      </c>
      <c r="K12" s="22">
        <f>'[1]202103月报（自动）系统'!F436</f>
        <v>86</v>
      </c>
      <c r="L12" s="24">
        <f t="shared" si="3"/>
        <v>1.66344294003868</v>
      </c>
      <c r="M12" s="20">
        <f t="shared" si="4"/>
        <v>-913</v>
      </c>
      <c r="N12" s="65">
        <f t="shared" si="5"/>
        <v>-91.3913913913914</v>
      </c>
    </row>
    <row r="13" ht="18" customHeight="1" spans="1:14">
      <c r="A13" s="21" t="s">
        <v>29</v>
      </c>
      <c r="B13" s="22">
        <v>12000</v>
      </c>
      <c r="C13" s="27">
        <v>2333</v>
      </c>
      <c r="D13" s="25">
        <f>'[1]202103月报（自动）系统'!C113</f>
        <v>2954</v>
      </c>
      <c r="E13" s="24">
        <f t="shared" si="0"/>
        <v>24.6166666666667</v>
      </c>
      <c r="F13" s="20">
        <f t="shared" si="1"/>
        <v>621</v>
      </c>
      <c r="G13" s="24">
        <f t="shared" si="2"/>
        <v>26.6180882983283</v>
      </c>
      <c r="H13" s="22" t="s">
        <v>30</v>
      </c>
      <c r="I13" s="70">
        <v>4408</v>
      </c>
      <c r="J13" s="22">
        <f>[1]上年月报分单位!J508</f>
        <v>1034</v>
      </c>
      <c r="K13" s="22">
        <f>'[1]202103月报（自动）系统'!F492</f>
        <v>707</v>
      </c>
      <c r="L13" s="24">
        <f t="shared" si="3"/>
        <v>16.0390199637024</v>
      </c>
      <c r="M13" s="20">
        <f t="shared" si="4"/>
        <v>-327</v>
      </c>
      <c r="N13" s="65">
        <f t="shared" si="5"/>
        <v>-31.6247582205029</v>
      </c>
    </row>
    <row r="14" ht="17.25" customHeight="1" spans="1:14">
      <c r="A14" s="21" t="s">
        <v>31</v>
      </c>
      <c r="B14" s="22">
        <v>11500</v>
      </c>
      <c r="C14" s="27">
        <v>735</v>
      </c>
      <c r="D14" s="25">
        <f>'[1]202103月报（自动）系统'!C117</f>
        <v>1292</v>
      </c>
      <c r="E14" s="24">
        <f t="shared" si="0"/>
        <v>11.2347826086957</v>
      </c>
      <c r="F14" s="20">
        <f t="shared" si="1"/>
        <v>557</v>
      </c>
      <c r="G14" s="24">
        <f t="shared" si="2"/>
        <v>75.7823129251701</v>
      </c>
      <c r="H14" s="22" t="s">
        <v>32</v>
      </c>
      <c r="I14" s="70">
        <v>45393</v>
      </c>
      <c r="J14" s="22">
        <f>[1]上年月报分单位!J565</f>
        <v>30727</v>
      </c>
      <c r="K14" s="22">
        <f>'[1]202103月报（自动）系统'!F549</f>
        <v>20368</v>
      </c>
      <c r="L14" s="24">
        <f t="shared" si="3"/>
        <v>44.8703544599388</v>
      </c>
      <c r="M14" s="20">
        <f t="shared" si="4"/>
        <v>-10359</v>
      </c>
      <c r="N14" s="65">
        <f t="shared" si="5"/>
        <v>-33.7130211214892</v>
      </c>
    </row>
    <row r="15" ht="18" customHeight="1" spans="1:14">
      <c r="A15" s="21" t="s">
        <v>33</v>
      </c>
      <c r="B15" s="22">
        <v>3800</v>
      </c>
      <c r="C15" s="27">
        <v>828</v>
      </c>
      <c r="D15" s="25">
        <f>'[1]202103月报（自动）系统'!C118</f>
        <v>1258</v>
      </c>
      <c r="E15" s="24">
        <f t="shared" si="0"/>
        <v>33.1052631578947</v>
      </c>
      <c r="F15" s="20">
        <f t="shared" si="1"/>
        <v>430</v>
      </c>
      <c r="G15" s="24">
        <f t="shared" si="2"/>
        <v>51.9323671497584</v>
      </c>
      <c r="H15" s="22" t="s">
        <v>34</v>
      </c>
      <c r="I15" s="70">
        <v>54440</v>
      </c>
      <c r="J15" s="22">
        <f>[1]上年月报分单位!J686</f>
        <v>15524</v>
      </c>
      <c r="K15" s="22">
        <f>'[1]202103月报（自动）系统'!F675</f>
        <v>11608</v>
      </c>
      <c r="L15" s="24">
        <f t="shared" si="3"/>
        <v>21.322556943424</v>
      </c>
      <c r="M15" s="20">
        <f t="shared" si="4"/>
        <v>-3916</v>
      </c>
      <c r="N15" s="65">
        <f t="shared" si="5"/>
        <v>-25.2254573563515</v>
      </c>
    </row>
    <row r="16" ht="18" customHeight="1" spans="1:14">
      <c r="A16" s="21" t="s">
        <v>35</v>
      </c>
      <c r="B16" s="22">
        <v>12022</v>
      </c>
      <c r="C16" s="27">
        <v>119</v>
      </c>
      <c r="D16" s="25">
        <f>'[1]202103月报（自动）系统'!C120</f>
        <v>276</v>
      </c>
      <c r="E16" s="24">
        <f t="shared" si="0"/>
        <v>2.29579104974214</v>
      </c>
      <c r="F16" s="20">
        <f t="shared" si="1"/>
        <v>157</v>
      </c>
      <c r="G16" s="24">
        <f t="shared" si="2"/>
        <v>131.932773109244</v>
      </c>
      <c r="H16" s="22" t="s">
        <v>36</v>
      </c>
      <c r="I16" s="70">
        <v>808</v>
      </c>
      <c r="J16" s="22">
        <f>[1]上年月报分单位!J758</f>
        <v>222</v>
      </c>
      <c r="K16" s="22">
        <f>'[1]202103月报（自动）系统'!F747</f>
        <v>179</v>
      </c>
      <c r="L16" s="24">
        <f t="shared" si="3"/>
        <v>22.1534653465347</v>
      </c>
      <c r="M16" s="20">
        <f t="shared" si="4"/>
        <v>-43</v>
      </c>
      <c r="N16" s="65">
        <f t="shared" si="5"/>
        <v>-19.3693693693694</v>
      </c>
    </row>
    <row r="17" ht="18" customHeight="1" spans="1:14">
      <c r="A17" s="21" t="s">
        <v>37</v>
      </c>
      <c r="B17" s="22">
        <v>17500</v>
      </c>
      <c r="C17" s="27">
        <v>2090</v>
      </c>
      <c r="D17" s="25">
        <f>'[1]202103月报（自动）系统'!C121</f>
        <v>4871</v>
      </c>
      <c r="E17" s="24">
        <f t="shared" si="0"/>
        <v>27.8342857142857</v>
      </c>
      <c r="F17" s="20">
        <f t="shared" si="1"/>
        <v>2781</v>
      </c>
      <c r="G17" s="24">
        <f t="shared" si="2"/>
        <v>133.062200956938</v>
      </c>
      <c r="H17" s="22" t="s">
        <v>38</v>
      </c>
      <c r="I17" s="70">
        <v>8223</v>
      </c>
      <c r="J17" s="22">
        <f>[1]上年月报分单位!J836</f>
        <v>13345</v>
      </c>
      <c r="K17" s="22">
        <f>'[1]202103月报（自动）系统'!F826</f>
        <v>19051</v>
      </c>
      <c r="L17" s="24">
        <f t="shared" si="3"/>
        <v>231.679435729053</v>
      </c>
      <c r="M17" s="20">
        <f t="shared" si="4"/>
        <v>5706</v>
      </c>
      <c r="N17" s="65">
        <f t="shared" si="5"/>
        <v>42.7575871112776</v>
      </c>
    </row>
    <row r="18" ht="18" customHeight="1" spans="1:14">
      <c r="A18" s="21" t="s">
        <v>39</v>
      </c>
      <c r="B18" s="22">
        <v>9300</v>
      </c>
      <c r="C18" s="27">
        <v>1626</v>
      </c>
      <c r="D18" s="25">
        <f>'[1]202103月报（自动）系统'!C122</f>
        <v>1923</v>
      </c>
      <c r="E18" s="24">
        <f t="shared" si="0"/>
        <v>20.6774193548387</v>
      </c>
      <c r="F18" s="20">
        <f t="shared" si="1"/>
        <v>297</v>
      </c>
      <c r="G18" s="24">
        <f t="shared" si="2"/>
        <v>18.2656826568266</v>
      </c>
      <c r="H18" s="22" t="s">
        <v>40</v>
      </c>
      <c r="I18" s="70">
        <v>17188</v>
      </c>
      <c r="J18" s="22">
        <f>[1]上年月报分单位!J859</f>
        <v>4770</v>
      </c>
      <c r="K18" s="22">
        <f>'[1]202103月报（自动）系统'!F849</f>
        <v>3185</v>
      </c>
      <c r="L18" s="24">
        <f t="shared" si="3"/>
        <v>18.5303700255993</v>
      </c>
      <c r="M18" s="20">
        <f t="shared" si="4"/>
        <v>-1585</v>
      </c>
      <c r="N18" s="65">
        <f t="shared" si="5"/>
        <v>-33.2285115303983</v>
      </c>
    </row>
    <row r="19" ht="18" customHeight="1" spans="1:14">
      <c r="A19" s="21" t="s">
        <v>41</v>
      </c>
      <c r="B19" s="22">
        <v>15000</v>
      </c>
      <c r="C19" s="27"/>
      <c r="D19" s="25">
        <f>'[1]202103月报（自动）系统'!C126</f>
        <v>341</v>
      </c>
      <c r="E19" s="24">
        <f t="shared" si="0"/>
        <v>2.27333333333333</v>
      </c>
      <c r="F19" s="20">
        <f t="shared" si="1"/>
        <v>341</v>
      </c>
      <c r="G19" s="24" t="e">
        <f t="shared" si="2"/>
        <v>#DIV/0!</v>
      </c>
      <c r="H19" s="22" t="s">
        <v>42</v>
      </c>
      <c r="I19" s="70">
        <v>2201</v>
      </c>
      <c r="J19" s="32">
        <f>[1]上年月报分单位!J970</f>
        <v>256</v>
      </c>
      <c r="K19" s="32">
        <f>'[1]202103月报（自动）系统'!F960</f>
        <v>1405</v>
      </c>
      <c r="L19" s="24">
        <f t="shared" si="3"/>
        <v>63.8346206269877</v>
      </c>
      <c r="M19" s="20">
        <f t="shared" si="4"/>
        <v>1149</v>
      </c>
      <c r="N19" s="65">
        <f t="shared" si="5"/>
        <v>448.828125</v>
      </c>
    </row>
    <row r="20" ht="18" customHeight="1" spans="1:14">
      <c r="A20" s="21" t="s">
        <v>43</v>
      </c>
      <c r="B20" s="22">
        <v>26000</v>
      </c>
      <c r="C20" s="27">
        <v>2291</v>
      </c>
      <c r="D20" s="25">
        <f>'[1]202103月报（自动）系统'!C127</f>
        <v>8115</v>
      </c>
      <c r="E20" s="24">
        <f t="shared" si="0"/>
        <v>31.2115384615385</v>
      </c>
      <c r="F20" s="20">
        <f t="shared" si="1"/>
        <v>5824</v>
      </c>
      <c r="G20" s="24">
        <f t="shared" si="2"/>
        <v>254.21213443911</v>
      </c>
      <c r="H20" s="22" t="s">
        <v>44</v>
      </c>
      <c r="I20" s="70">
        <v>691</v>
      </c>
      <c r="J20" s="22">
        <f>[1]上年月报分单位!J1034</f>
        <v>904</v>
      </c>
      <c r="K20" s="22">
        <f>'[1]202103月报（自动）系统'!F1024</f>
        <v>748</v>
      </c>
      <c r="L20" s="24">
        <f t="shared" si="3"/>
        <v>108.248914616498</v>
      </c>
      <c r="M20" s="20">
        <f t="shared" si="4"/>
        <v>-156</v>
      </c>
      <c r="N20" s="65">
        <f t="shared" si="5"/>
        <v>-17.2566371681416</v>
      </c>
    </row>
    <row r="21" ht="18" customHeight="1" spans="1:14">
      <c r="A21" s="21" t="s">
        <v>45</v>
      </c>
      <c r="B21" s="22"/>
      <c r="C21" s="27"/>
      <c r="D21" s="25">
        <f>'[1]202103月报（自动）系统'!C130</f>
        <v>-32</v>
      </c>
      <c r="E21" s="24" t="e">
        <f t="shared" si="0"/>
        <v>#DIV/0!</v>
      </c>
      <c r="F21" s="20">
        <f t="shared" si="1"/>
        <v>-32</v>
      </c>
      <c r="G21" s="24" t="e">
        <f t="shared" si="2"/>
        <v>#DIV/0!</v>
      </c>
      <c r="H21" s="22" t="s">
        <v>46</v>
      </c>
      <c r="I21" s="70">
        <v>778</v>
      </c>
      <c r="J21" s="22">
        <f>[1]上年月报分单位!J1100</f>
        <v>0</v>
      </c>
      <c r="K21" s="22">
        <f>'[1]202103月报（自动）系统'!F1088</f>
        <v>24</v>
      </c>
      <c r="L21" s="24">
        <f t="shared" si="3"/>
        <v>3.08483290488432</v>
      </c>
      <c r="M21" s="20">
        <f t="shared" si="4"/>
        <v>24</v>
      </c>
      <c r="N21" s="65" t="e">
        <f t="shared" si="5"/>
        <v>#DIV/0!</v>
      </c>
    </row>
    <row r="22" ht="15.75" customHeight="1" spans="1:14">
      <c r="A22" s="28" t="s">
        <v>47</v>
      </c>
      <c r="B22" s="29">
        <f>SUM(B23:B30)</f>
        <v>46200</v>
      </c>
      <c r="C22" s="29">
        <f>SUM(C23:C30)</f>
        <v>6465</v>
      </c>
      <c r="D22" s="29">
        <f>SUM(D23:D30)</f>
        <v>2264</v>
      </c>
      <c r="E22" s="19">
        <f t="shared" si="0"/>
        <v>4.9004329004329</v>
      </c>
      <c r="F22" s="18">
        <f t="shared" si="1"/>
        <v>-4201</v>
      </c>
      <c r="G22" s="19">
        <f t="shared" si="2"/>
        <v>-64.9806651198763</v>
      </c>
      <c r="H22" s="22" t="s">
        <v>48</v>
      </c>
      <c r="I22" s="25">
        <v>0</v>
      </c>
      <c r="J22" s="22">
        <f>[1]上年月报分单位!J1120</f>
        <v>0</v>
      </c>
      <c r="K22" s="22">
        <f>'[1]202103月报（自动）系统'!F1108</f>
        <v>0</v>
      </c>
      <c r="L22" s="26" t="e">
        <f t="shared" si="3"/>
        <v>#DIV/0!</v>
      </c>
      <c r="M22" s="71">
        <f t="shared" si="4"/>
        <v>0</v>
      </c>
      <c r="N22" s="67" t="e">
        <f t="shared" si="5"/>
        <v>#DIV/0!</v>
      </c>
    </row>
    <row r="23" ht="18" customHeight="1" spans="1:14">
      <c r="A23" s="30" t="s">
        <v>49</v>
      </c>
      <c r="B23" s="25">
        <v>9500</v>
      </c>
      <c r="C23" s="23">
        <v>1868</v>
      </c>
      <c r="D23" s="22">
        <f>'[1]202103月报（自动）系统'!C132</f>
        <v>2251</v>
      </c>
      <c r="E23" s="24">
        <f t="shared" si="0"/>
        <v>23.6947368421053</v>
      </c>
      <c r="F23" s="20">
        <f t="shared" si="1"/>
        <v>383</v>
      </c>
      <c r="G23" s="24">
        <f t="shared" si="2"/>
        <v>20.5032119914347</v>
      </c>
      <c r="H23" s="22" t="s">
        <v>50</v>
      </c>
      <c r="I23" s="25">
        <v>0</v>
      </c>
      <c r="J23" s="22">
        <f>[1]上年月报分单位!J1149</f>
        <v>0</v>
      </c>
      <c r="K23" s="22">
        <f>'[1]202103月报（自动）系统'!F1138</f>
        <v>0</v>
      </c>
      <c r="L23" s="26" t="e">
        <f t="shared" si="3"/>
        <v>#DIV/0!</v>
      </c>
      <c r="M23" s="71">
        <f t="shared" si="4"/>
        <v>0</v>
      </c>
      <c r="N23" s="67" t="e">
        <f t="shared" si="5"/>
        <v>#DIV/0!</v>
      </c>
    </row>
    <row r="24" ht="18" customHeight="1" spans="1:14">
      <c r="A24" s="30" t="s">
        <v>51</v>
      </c>
      <c r="B24" s="22">
        <v>8500</v>
      </c>
      <c r="C24" s="23">
        <v>1916</v>
      </c>
      <c r="D24" s="22">
        <f>'[1]202103月报（自动）系统'!C155</f>
        <v>1</v>
      </c>
      <c r="E24" s="24">
        <f t="shared" si="0"/>
        <v>0.0117647058823529</v>
      </c>
      <c r="F24" s="20">
        <f t="shared" si="1"/>
        <v>-1915</v>
      </c>
      <c r="G24" s="24">
        <f t="shared" si="2"/>
        <v>-99.9478079331942</v>
      </c>
      <c r="H24" s="22" t="s">
        <v>52</v>
      </c>
      <c r="I24" s="70">
        <v>2028</v>
      </c>
      <c r="J24" s="22">
        <f>[1]上年月报分单位!J1159</f>
        <v>1357</v>
      </c>
      <c r="K24" s="22">
        <f>'[1]202103月报（自动）系统'!F1148</f>
        <v>473</v>
      </c>
      <c r="L24" s="24">
        <f t="shared" si="3"/>
        <v>23.3234714003945</v>
      </c>
      <c r="M24" s="20">
        <f t="shared" si="4"/>
        <v>-884</v>
      </c>
      <c r="N24" s="72">
        <f t="shared" si="5"/>
        <v>-65.1436993367723</v>
      </c>
    </row>
    <row r="25" ht="18" customHeight="1" spans="1:14">
      <c r="A25" s="30" t="s">
        <v>53</v>
      </c>
      <c r="B25" s="22">
        <v>6500</v>
      </c>
      <c r="C25" s="23">
        <v>1377</v>
      </c>
      <c r="D25" s="22">
        <f>'[1]202103月报（自动）系统'!C210</f>
        <v>1</v>
      </c>
      <c r="E25" s="24">
        <f t="shared" si="0"/>
        <v>0.0153846153846154</v>
      </c>
      <c r="F25" s="20">
        <f t="shared" si="1"/>
        <v>-1376</v>
      </c>
      <c r="G25" s="24">
        <f t="shared" si="2"/>
        <v>-99.9273783587509</v>
      </c>
      <c r="H25" s="22" t="s">
        <v>54</v>
      </c>
      <c r="I25" s="70">
        <v>17310</v>
      </c>
      <c r="J25" s="22">
        <f>[1]上年月报分单位!J1204</f>
        <v>1495</v>
      </c>
      <c r="K25" s="22">
        <f>'[1]202103月报（自动）系统'!F1193</f>
        <v>3220</v>
      </c>
      <c r="L25" s="24">
        <f t="shared" si="3"/>
        <v>18.6019641825534</v>
      </c>
      <c r="M25" s="20">
        <f t="shared" si="4"/>
        <v>1725</v>
      </c>
      <c r="N25" s="72">
        <f t="shared" si="5"/>
        <v>115.384615384615</v>
      </c>
    </row>
    <row r="26" ht="15.95" customHeight="1" spans="1:14">
      <c r="A26" s="30" t="s">
        <v>55</v>
      </c>
      <c r="B26" s="22">
        <v>17000</v>
      </c>
      <c r="D26" s="22">
        <f>'[1]202103月报（自动）系统'!C239</f>
        <v>0</v>
      </c>
      <c r="E26" s="24">
        <f t="shared" si="0"/>
        <v>0</v>
      </c>
      <c r="F26" s="20">
        <f t="shared" si="1"/>
        <v>0</v>
      </c>
      <c r="G26" s="24" t="e">
        <f t="shared" si="2"/>
        <v>#DIV/0!</v>
      </c>
      <c r="H26" s="22" t="s">
        <v>56</v>
      </c>
      <c r="I26" s="70">
        <v>0</v>
      </c>
      <c r="J26" s="22">
        <f>[1]上年月报分单位!J1224</f>
        <v>0</v>
      </c>
      <c r="K26" s="22">
        <f>'[1]202103月报（自动）系统'!F1213</f>
        <v>0</v>
      </c>
      <c r="L26" s="24" t="e">
        <f t="shared" si="3"/>
        <v>#DIV/0!</v>
      </c>
      <c r="M26" s="71">
        <f t="shared" si="4"/>
        <v>0</v>
      </c>
      <c r="N26" s="72" t="e">
        <f t="shared" si="5"/>
        <v>#DIV/0!</v>
      </c>
    </row>
    <row r="27" ht="18" customHeight="1" spans="1:14">
      <c r="A27" s="31" t="s">
        <v>57</v>
      </c>
      <c r="B27" s="22">
        <v>2500</v>
      </c>
      <c r="C27" s="23">
        <v>806</v>
      </c>
      <c r="D27" s="32">
        <f>'[1]202103月报（自动）系统'!C258</f>
        <v>11</v>
      </c>
      <c r="E27" s="24">
        <f t="shared" si="0"/>
        <v>0.44</v>
      </c>
      <c r="F27" s="20">
        <f t="shared" si="1"/>
        <v>-795</v>
      </c>
      <c r="G27" s="24">
        <f t="shared" si="2"/>
        <v>-98.6352357320099</v>
      </c>
      <c r="H27" s="22" t="s">
        <v>58</v>
      </c>
      <c r="I27" s="70">
        <v>848</v>
      </c>
      <c r="J27" s="22">
        <f>[1]上年月报分单位!J1277</f>
        <v>310</v>
      </c>
      <c r="K27" s="22">
        <f>'[1]202103月报（自动）系统'!F1257</f>
        <v>317</v>
      </c>
      <c r="L27" s="24">
        <f t="shared" si="3"/>
        <v>37.3820754716981</v>
      </c>
      <c r="M27" s="20">
        <f t="shared" si="4"/>
        <v>7</v>
      </c>
      <c r="N27" s="67">
        <f t="shared" si="5"/>
        <v>2.25806451612903</v>
      </c>
    </row>
    <row r="28" ht="18" customHeight="1" spans="1:14">
      <c r="A28" s="30" t="s">
        <v>59</v>
      </c>
      <c r="B28" s="22"/>
      <c r="C28" s="33">
        <v>183</v>
      </c>
      <c r="D28" s="22">
        <f>'[1]202103月报（自动）系统'!C299</f>
        <v>0</v>
      </c>
      <c r="E28" s="24" t="e">
        <f t="shared" si="0"/>
        <v>#DIV/0!</v>
      </c>
      <c r="F28" s="20">
        <f t="shared" si="1"/>
        <v>-183</v>
      </c>
      <c r="G28" s="24">
        <f t="shared" si="2"/>
        <v>-100</v>
      </c>
      <c r="H28" s="22" t="s">
        <v>60</v>
      </c>
      <c r="I28" s="25">
        <v>4000</v>
      </c>
      <c r="J28" s="22"/>
      <c r="L28" s="24">
        <f t="shared" si="3"/>
        <v>0</v>
      </c>
      <c r="M28" s="20">
        <f t="shared" si="4"/>
        <v>0</v>
      </c>
      <c r="N28" s="67" t="e">
        <f t="shared" si="5"/>
        <v>#DIV/0!</v>
      </c>
    </row>
    <row r="29" ht="18" customHeight="1" spans="1:14">
      <c r="A29" s="34" t="s">
        <v>61</v>
      </c>
      <c r="B29" s="22">
        <v>2200</v>
      </c>
      <c r="C29" s="23">
        <v>15</v>
      </c>
      <c r="D29" s="22">
        <f>'[1]202103月报（自动）系统'!C296</f>
        <v>0</v>
      </c>
      <c r="E29" s="24"/>
      <c r="F29" s="20">
        <f t="shared" si="1"/>
        <v>-15</v>
      </c>
      <c r="G29" s="24">
        <f t="shared" si="2"/>
        <v>-100</v>
      </c>
      <c r="H29" s="22" t="s">
        <v>62</v>
      </c>
      <c r="I29" s="25">
        <v>11118</v>
      </c>
      <c r="J29" s="22">
        <f>[1]上年月报分单位!J1337</f>
        <v>0</v>
      </c>
      <c r="K29" s="22">
        <f>'[1]202103月报（自动）系统'!F1316</f>
        <v>0</v>
      </c>
      <c r="L29" s="24">
        <f t="shared" si="3"/>
        <v>0</v>
      </c>
      <c r="M29" s="20">
        <f t="shared" si="4"/>
        <v>0</v>
      </c>
      <c r="N29" s="65" t="e">
        <f t="shared" si="5"/>
        <v>#DIV/0!</v>
      </c>
    </row>
    <row r="30" ht="18" customHeight="1" spans="1:14">
      <c r="A30" s="30" t="s">
        <v>63</v>
      </c>
      <c r="B30" s="35"/>
      <c r="C30" s="23">
        <v>300</v>
      </c>
      <c r="D30" s="35">
        <f>'[1]202103月报（自动）系统'!C305</f>
        <v>0</v>
      </c>
      <c r="E30" s="24" t="e">
        <f>SUM(D30/B30*100)</f>
        <v>#DIV/0!</v>
      </c>
      <c r="F30" s="20">
        <f t="shared" si="1"/>
        <v>-300</v>
      </c>
      <c r="G30" s="24">
        <f t="shared" si="2"/>
        <v>-100</v>
      </c>
      <c r="H30" s="22" t="s">
        <v>64</v>
      </c>
      <c r="I30" s="25">
        <v>0</v>
      </c>
      <c r="J30" s="22">
        <f>[1]上年月报分单位!J1345</f>
        <v>0</v>
      </c>
      <c r="K30" s="22">
        <f>'[1]202103月报（自动）系统'!F1324</f>
        <v>0</v>
      </c>
      <c r="L30" s="24" t="e">
        <f t="shared" si="3"/>
        <v>#DIV/0!</v>
      </c>
      <c r="M30" s="20"/>
      <c r="N30" s="73"/>
    </row>
    <row r="31" ht="18" customHeight="1" spans="1:14">
      <c r="A31" s="36" t="s">
        <v>65</v>
      </c>
      <c r="B31" s="29">
        <v>114181</v>
      </c>
      <c r="C31" s="37">
        <v>1388</v>
      </c>
      <c r="D31" s="29">
        <f>'[1]202103月报（自动）系统'!C315</f>
        <v>49183</v>
      </c>
      <c r="E31" s="19">
        <f>SUM(D31/B31*100)</f>
        <v>43.0745920950071</v>
      </c>
      <c r="F31" s="18">
        <f t="shared" si="1"/>
        <v>47795</v>
      </c>
      <c r="G31" s="19">
        <f t="shared" si="2"/>
        <v>3443.44380403458</v>
      </c>
      <c r="H31" s="35" t="s">
        <v>66</v>
      </c>
      <c r="I31" s="35">
        <v>0</v>
      </c>
      <c r="J31" s="35">
        <f>[1]上年月报分单位!J1334</f>
        <v>369</v>
      </c>
      <c r="K31" s="22">
        <f>'[1]202103月报（自动）系统'!F1313</f>
        <v>30</v>
      </c>
      <c r="L31" s="74"/>
      <c r="M31" s="35"/>
      <c r="N31" s="75"/>
    </row>
    <row r="32" ht="18" customHeight="1" spans="1:14">
      <c r="A32" s="38" t="s">
        <v>67</v>
      </c>
      <c r="B32" s="22">
        <v>100000</v>
      </c>
      <c r="C32" s="23"/>
      <c r="D32" s="22">
        <f>'[1]202103月报（自动）系统'!C326</f>
        <v>47057</v>
      </c>
      <c r="E32" s="24">
        <f>SUM(D32/B32*100)</f>
        <v>47.057</v>
      </c>
      <c r="F32" s="20">
        <f t="shared" si="1"/>
        <v>47057</v>
      </c>
      <c r="G32" s="24" t="e">
        <f t="shared" si="2"/>
        <v>#DIV/0!</v>
      </c>
      <c r="H32" s="29" t="s">
        <v>68</v>
      </c>
      <c r="I32" s="29">
        <v>54317</v>
      </c>
      <c r="J32" s="29">
        <f>[1]上年月报分单位!J1350</f>
        <v>9315</v>
      </c>
      <c r="K32" s="29">
        <f>'[1]202103月报（自动）系统'!F1329</f>
        <v>44638</v>
      </c>
      <c r="L32" s="19">
        <f>SUM(K32/I32*100)</f>
        <v>82.1805327982031</v>
      </c>
      <c r="M32" s="18">
        <f>SUM(K32-J32)</f>
        <v>35323</v>
      </c>
      <c r="N32" s="76">
        <f>SUM(M32/J32*100)</f>
        <v>379.205582393988</v>
      </c>
    </row>
    <row r="33" ht="15" customHeight="1" spans="1:14">
      <c r="A33" s="39" t="s">
        <v>69</v>
      </c>
      <c r="B33" s="40">
        <v>362</v>
      </c>
      <c r="C33" s="41">
        <v>0</v>
      </c>
      <c r="D33" s="42"/>
      <c r="E33" s="41"/>
      <c r="F33" s="20">
        <f t="shared" si="1"/>
        <v>0</v>
      </c>
      <c r="G33" s="24" t="e">
        <f t="shared" si="2"/>
        <v>#DIV/0!</v>
      </c>
      <c r="H33" s="43" t="s">
        <v>70</v>
      </c>
      <c r="I33" s="22">
        <v>31281</v>
      </c>
      <c r="J33" s="22">
        <f>[1]上年月报分单位!J1399</f>
        <v>1787</v>
      </c>
      <c r="K33" s="22">
        <f>'[1]202103月报（自动）系统'!F1378</f>
        <v>43297</v>
      </c>
      <c r="L33" s="24">
        <f>SUM(K33/I33*100)</f>
        <v>138.413094210543</v>
      </c>
      <c r="M33" s="20">
        <f>SUM(K33-J33)</f>
        <v>41510</v>
      </c>
      <c r="N33" s="65">
        <f>SUM(M33/J33*100)</f>
        <v>2322.88752098489</v>
      </c>
    </row>
    <row r="34" ht="16.5" customHeight="1" spans="1:14">
      <c r="A34" s="44"/>
      <c r="B34" s="45"/>
      <c r="C34" s="46"/>
      <c r="D34" s="45"/>
      <c r="E34" s="47"/>
      <c r="F34" s="45"/>
      <c r="G34" s="47"/>
      <c r="H34" s="48"/>
      <c r="I34" s="77"/>
      <c r="J34" s="48"/>
      <c r="K34" s="48"/>
      <c r="L34" s="48"/>
      <c r="M34" s="48"/>
      <c r="N34" s="78"/>
    </row>
    <row r="35" s="2" customFormat="1" ht="15.95" customHeight="1" spans="1:14">
      <c r="A35" s="36" t="s">
        <v>71</v>
      </c>
      <c r="B35" s="29">
        <f>SUM(B36:B39)</f>
        <v>144250</v>
      </c>
      <c r="C35" s="29">
        <v>23060</v>
      </c>
      <c r="D35" s="29">
        <v>39376</v>
      </c>
      <c r="E35" s="19">
        <f>SUM(D35/B35*100)</f>
        <v>27.2970537261698</v>
      </c>
      <c r="F35" s="18">
        <f>SUM(D35-C35)</f>
        <v>16316</v>
      </c>
      <c r="G35" s="19">
        <f>SUM(F35/C35*100)</f>
        <v>70.7545533391154</v>
      </c>
      <c r="H35" s="29"/>
      <c r="I35" s="22"/>
      <c r="J35" s="22"/>
      <c r="K35" s="22" t="s">
        <v>72</v>
      </c>
      <c r="L35" s="22"/>
      <c r="M35" s="22"/>
      <c r="N35" s="79"/>
    </row>
    <row r="36" ht="18" customHeight="1" spans="1:14">
      <c r="A36" s="21" t="s">
        <v>73</v>
      </c>
      <c r="B36" s="22">
        <v>75000</v>
      </c>
      <c r="C36" s="49">
        <v>14990</v>
      </c>
      <c r="D36" s="50">
        <v>17930</v>
      </c>
      <c r="E36" s="24">
        <f>SUM(D36/B36*100)</f>
        <v>23.9066666666667</v>
      </c>
      <c r="F36" s="20">
        <f>SUM(D36-C36)</f>
        <v>2940</v>
      </c>
      <c r="G36" s="24">
        <f>SUM(F36/C36*100)</f>
        <v>19.6130753835891</v>
      </c>
      <c r="H36" s="22"/>
      <c r="I36" s="22" t="s">
        <v>72</v>
      </c>
      <c r="J36" s="22"/>
      <c r="K36" s="22"/>
      <c r="L36" s="22"/>
      <c r="M36" s="22"/>
      <c r="N36" s="79"/>
    </row>
    <row r="37" ht="18" customHeight="1" spans="1:14">
      <c r="A37" s="21" t="s">
        <v>74</v>
      </c>
      <c r="B37" s="25">
        <v>22000</v>
      </c>
      <c r="C37" s="49">
        <v>3356</v>
      </c>
      <c r="D37" s="50">
        <v>5670</v>
      </c>
      <c r="E37" s="24">
        <f>SUM(D37/B37*100)</f>
        <v>25.7727272727273</v>
      </c>
      <c r="F37" s="20">
        <f>SUM(D37-C37)</f>
        <v>2314</v>
      </c>
      <c r="G37" s="24">
        <f>SUM(F37/C37*100)</f>
        <v>68.9511323003576</v>
      </c>
      <c r="H37" s="22"/>
      <c r="I37" s="22"/>
      <c r="J37" s="22"/>
      <c r="K37" s="22"/>
      <c r="L37" s="22"/>
      <c r="M37" s="22"/>
      <c r="N37" s="79"/>
    </row>
    <row r="38" ht="18" customHeight="1" spans="1:14">
      <c r="A38" s="21" t="s">
        <v>75</v>
      </c>
      <c r="B38" s="25">
        <v>29250</v>
      </c>
      <c r="C38" s="49">
        <v>1944</v>
      </c>
      <c r="D38" s="50">
        <v>8863</v>
      </c>
      <c r="E38" s="24">
        <f>SUM(D38/B38*100)</f>
        <v>30.3008547008547</v>
      </c>
      <c r="F38" s="20">
        <f>SUM(D38-C38)</f>
        <v>6919</v>
      </c>
      <c r="G38" s="24">
        <f>SUM(F38/C38*100)</f>
        <v>355.915637860082</v>
      </c>
      <c r="H38" s="22"/>
      <c r="I38" s="22"/>
      <c r="J38" s="22"/>
      <c r="K38" s="22"/>
      <c r="L38" s="22"/>
      <c r="M38" s="22"/>
      <c r="N38" s="79"/>
    </row>
    <row r="39" ht="18" customHeight="1" spans="1:14">
      <c r="A39" s="51" t="s">
        <v>76</v>
      </c>
      <c r="B39" s="52">
        <v>18000</v>
      </c>
      <c r="C39" s="53">
        <v>2770</v>
      </c>
      <c r="D39" s="54">
        <v>6913</v>
      </c>
      <c r="E39" s="55">
        <f>SUM(D39/B39*100)</f>
        <v>38.4055555555556</v>
      </c>
      <c r="F39" s="56">
        <f>SUM(D39-C39)</f>
        <v>4143</v>
      </c>
      <c r="G39" s="55">
        <f>SUM(F39/C39*100)</f>
        <v>149.56678700361</v>
      </c>
      <c r="H39" s="57"/>
      <c r="I39" s="57"/>
      <c r="J39" s="57"/>
      <c r="K39" s="57"/>
      <c r="L39" s="57"/>
      <c r="M39" s="57"/>
      <c r="N39" s="80"/>
    </row>
    <row r="40" ht="18" customHeight="1" spans="2:14">
      <c r="B40" s="58"/>
      <c r="C40" s="59"/>
      <c r="D40" s="59"/>
      <c r="E40" s="59"/>
      <c r="F40" s="59"/>
      <c r="G40" s="59"/>
      <c r="H40" s="58"/>
      <c r="I40" s="58"/>
      <c r="J40" s="58"/>
      <c r="K40" s="58"/>
      <c r="L40" s="58"/>
      <c r="M40" s="58"/>
      <c r="N40" s="58"/>
    </row>
    <row r="44" spans="6:6">
      <c r="F44" s="4" t="s">
        <v>72</v>
      </c>
    </row>
  </sheetData>
  <protectedRanges>
    <protectedRange sqref="B37:B39" name="区域1_2_1_1_1"/>
    <protectedRange sqref="B8 B36" name="区域1_6"/>
    <protectedRange sqref="B9:B20" name="区域1_1_1"/>
    <protectedRange sqref="B26" name="区域1_2_3_1"/>
    <protectedRange sqref="B23:B25" name="区域1_2_1"/>
    <protectedRange sqref="B27:B29" name="区域1_3_1"/>
    <protectedRange sqref="I7:I21" name="区域1_4_2"/>
    <protectedRange sqref="I22:I30" name="区域1_5_2"/>
  </protectedRanges>
  <mergeCells count="12">
    <mergeCell ref="A1:N1"/>
    <mergeCell ref="D3:E3"/>
    <mergeCell ref="F3:G3"/>
    <mergeCell ref="K3:L3"/>
    <mergeCell ref="M3:N3"/>
    <mergeCell ref="A3:A4"/>
    <mergeCell ref="B3:B4"/>
    <mergeCell ref="C3:C4"/>
    <mergeCell ref="H3:H4"/>
    <mergeCell ref="I3:I4"/>
    <mergeCell ref="J3:J4"/>
    <mergeCell ref="O3:P9"/>
  </mergeCells>
  <printOptions horizontalCentered="1" verticalCentered="1"/>
  <pageMargins left="0.37" right="0.2" top="0.17" bottom="0.17" header="0.15748031496063" footer="0.19"/>
  <pageSetup paperSize="12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3月收支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何庆芝</dc:creator>
  <cp:lastModifiedBy>Administrator</cp:lastModifiedBy>
  <dcterms:created xsi:type="dcterms:W3CDTF">2021-04-06T07:36:00Z</dcterms:created>
  <dcterms:modified xsi:type="dcterms:W3CDTF">2021-07-06T09:20:21Z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